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holas.racculia\Documents\AdVentures\Investments Work\Fundamentals 11e\Upated - Work from Here\Revised Supplements for Allison\minicases\"/>
    </mc:Choice>
  </mc:AlternateContent>
  <xr:revisionPtr revIDLastSave="0" documentId="13_ncr:1_{72095556-3EA9-45CF-B155-A6AA9F632A7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Minicase Chapter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E21" i="1"/>
  <c r="D21" i="1"/>
  <c r="C21" i="1"/>
  <c r="B21" i="1"/>
  <c r="H42" i="1"/>
  <c r="H39" i="1"/>
  <c r="B62" i="1"/>
  <c r="H37" i="1" s="1"/>
  <c r="G23" i="1"/>
  <c r="F23" i="1"/>
  <c r="E23" i="1"/>
  <c r="D23" i="1"/>
  <c r="C23" i="1"/>
  <c r="B23" i="1"/>
  <c r="H45" i="1"/>
  <c r="H41" i="1"/>
  <c r="F27" i="1"/>
  <c r="E27" i="1"/>
  <c r="D27" i="1"/>
  <c r="C27" i="1"/>
  <c r="B27" i="1"/>
  <c r="F26" i="1"/>
  <c r="E26" i="1"/>
  <c r="D26" i="1"/>
  <c r="C26" i="1"/>
  <c r="B26" i="1"/>
  <c r="F24" i="1"/>
  <c r="E24" i="1"/>
  <c r="D24" i="1"/>
  <c r="C24" i="1"/>
  <c r="B24" i="1"/>
  <c r="H44" i="1"/>
  <c r="H43" i="1"/>
  <c r="H40" i="1"/>
  <c r="H38" i="1"/>
  <c r="H32" i="1"/>
  <c r="H31" i="1"/>
  <c r="H30" i="1"/>
  <c r="C62" i="1"/>
  <c r="G20" i="1"/>
  <c r="F20" i="1"/>
  <c r="E20" i="1"/>
  <c r="D20" i="1"/>
  <c r="C20" i="1"/>
  <c r="B20" i="1"/>
  <c r="G22" i="1"/>
  <c r="F22" i="1"/>
  <c r="E22" i="1"/>
  <c r="D22" i="1"/>
  <c r="C22" i="1"/>
  <c r="G19" i="1"/>
  <c r="F19" i="1"/>
  <c r="E19" i="1"/>
  <c r="D19" i="1"/>
  <c r="C19" i="1"/>
  <c r="G25" i="1"/>
  <c r="F25" i="1"/>
  <c r="E25" i="1"/>
  <c r="D25" i="1"/>
  <c r="C25" i="1"/>
  <c r="B25" i="1"/>
  <c r="B22" i="1"/>
  <c r="B19" i="1"/>
  <c r="H34" i="1" l="1"/>
  <c r="H36" i="1"/>
  <c r="H33" i="1"/>
  <c r="H35" i="1"/>
</calcChain>
</file>

<file path=xl/sharedStrings.xml><?xml version="1.0" encoding="utf-8"?>
<sst xmlns="http://schemas.openxmlformats.org/spreadsheetml/2006/main" count="78" uniqueCount="66">
  <si>
    <t>EBIT</t>
  </si>
  <si>
    <t>Interest</t>
  </si>
  <si>
    <t>Taxes</t>
  </si>
  <si>
    <t>Assets</t>
  </si>
  <si>
    <t>Fixed Assets</t>
  </si>
  <si>
    <t>Total Assets</t>
  </si>
  <si>
    <t>Current liabilities</t>
  </si>
  <si>
    <t>Current ratio</t>
  </si>
  <si>
    <t>NWC/Total assets</t>
  </si>
  <si>
    <t>ROA</t>
  </si>
  <si>
    <t>ROE</t>
  </si>
  <si>
    <t>Employees</t>
  </si>
  <si>
    <t>Debt-equity ratio</t>
  </si>
  <si>
    <t>Net sales</t>
  </si>
  <si>
    <t>Taxable income</t>
  </si>
  <si>
    <t>Net Income</t>
  </si>
  <si>
    <t xml:space="preserve">    Dividends</t>
  </si>
  <si>
    <t>Income taxes</t>
  </si>
  <si>
    <t>BALANCE SHEET</t>
  </si>
  <si>
    <t>Current assets</t>
  </si>
  <si>
    <t xml:space="preserve">   Cash &amp; securities</t>
  </si>
  <si>
    <t xml:space="preserve">   Receivables</t>
  </si>
  <si>
    <t xml:space="preserve">   Inventories</t>
  </si>
  <si>
    <t>Current Liabilities</t>
  </si>
  <si>
    <t xml:space="preserve">   Accounts payable</t>
  </si>
  <si>
    <t>Long-term debt</t>
  </si>
  <si>
    <t xml:space="preserve">      Net fixed assets</t>
  </si>
  <si>
    <t>Quick ratio</t>
  </si>
  <si>
    <t>Cash ratio</t>
  </si>
  <si>
    <t>Inventory turnover</t>
  </si>
  <si>
    <t>Payout ratio</t>
  </si>
  <si>
    <t>Total debt ratio</t>
  </si>
  <si>
    <t>Stockholders' equity</t>
  </si>
  <si>
    <t>Operating profit margin</t>
  </si>
  <si>
    <t>Net interest expense</t>
  </si>
  <si>
    <t>Depreciation expense</t>
  </si>
  <si>
    <t>S, G &amp; A expenses</t>
  </si>
  <si>
    <t>Cost of goods sold</t>
  </si>
  <si>
    <t xml:space="preserve">    Addition to RE</t>
  </si>
  <si>
    <t xml:space="preserve">    Retained earnings</t>
  </si>
  <si>
    <t>Earnings per share</t>
  </si>
  <si>
    <t>Net profit</t>
  </si>
  <si>
    <t>Net fixed assets</t>
  </si>
  <si>
    <t>Total assets</t>
  </si>
  <si>
    <t>Shareholders' equity</t>
  </si>
  <si>
    <t>Number of stores</t>
  </si>
  <si>
    <t>Times interest earned</t>
  </si>
  <si>
    <t>Long-term debt-equity ratio</t>
  </si>
  <si>
    <t>Asset turnover ratio</t>
  </si>
  <si>
    <t>March 31,</t>
  </si>
  <si>
    <t xml:space="preserve">      Total current assets</t>
  </si>
  <si>
    <t xml:space="preserve">   PP&amp;E(net of depreciation)</t>
  </si>
  <si>
    <t>Liabilities and Shareholders' Equity</t>
  </si>
  <si>
    <t xml:space="preserve">   Debt due for repayment</t>
  </si>
  <si>
    <t xml:space="preserve">   Other current liabilities</t>
  </si>
  <si>
    <t xml:space="preserve">      Total current liabilities</t>
  </si>
  <si>
    <t xml:space="preserve">      Total liabilities + Stk Eq</t>
  </si>
  <si>
    <t xml:space="preserve">      Total stockholders' equity</t>
  </si>
  <si>
    <t>Avg. collection period</t>
  </si>
  <si>
    <t>Asset turnover</t>
  </si>
  <si>
    <t>Cash coverage ratio</t>
  </si>
  <si>
    <t>Days' sales in inventories</t>
  </si>
  <si>
    <t xml:space="preserve">   Less accumulated depreciation</t>
  </si>
  <si>
    <t xml:space="preserve">    Common stock+paid-in capital</t>
  </si>
  <si>
    <t>INCOME STATEMENT, March 31, 2022</t>
  </si>
  <si>
    <t>Ratios,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</si>
</sst>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name val="Arial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0" borderId="0" xfId="0" applyFont="1"/>
    <xf numFmtId="1" fontId="0" fillId="0" borderId="0" xfId="0" applyNumberFormat="1"/>
    <xf numFmtId="3" fontId="0" fillId="0" borderId="0" xfId="0" applyNumberFormat="1"/>
    <xf numFmtId="4" fontId="0" fillId="0" borderId="0" xfId="0" applyNumberFormat="1"/>
    <xf numFmtId="1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3" fillId="0" borderId="1" xfId="0" applyFont="1" applyBorder="1"/>
    <xf numFmtId="0" fontId="1" fillId="0" borderId="1" xfId="0" applyFont="1" applyBorder="1"/>
    <xf numFmtId="0" fontId="0" fillId="0" borderId="2" xfId="0" applyBorder="1"/>
    <xf numFmtId="3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70"/>
  <sheetViews>
    <sheetView tabSelected="1" topLeftCell="A16" workbookViewId="0">
      <selection activeCell="A12" sqref="A12"/>
    </sheetView>
  </sheetViews>
  <sheetFormatPr defaultRowHeight="13.2" x14ac:dyDescent="0.25"/>
  <cols>
    <col min="1" max="1" width="28" customWidth="1"/>
  </cols>
  <sheetData>
    <row r="2" spans="1:9" x14ac:dyDescent="0.25">
      <c r="A2" s="8"/>
      <c r="B2" s="9">
        <v>2022</v>
      </c>
      <c r="C2" s="9">
        <v>2021</v>
      </c>
      <c r="D2" s="9">
        <v>2020</v>
      </c>
      <c r="E2" s="9">
        <v>2019</v>
      </c>
      <c r="F2" s="9">
        <v>2018</v>
      </c>
      <c r="G2" s="9">
        <v>2017</v>
      </c>
    </row>
    <row r="3" spans="1:9" x14ac:dyDescent="0.25">
      <c r="A3" t="s">
        <v>13</v>
      </c>
      <c r="B3" s="4">
        <v>3351</v>
      </c>
      <c r="C3" s="4">
        <v>3314</v>
      </c>
      <c r="D3" s="4">
        <v>2845</v>
      </c>
      <c r="E3" s="4">
        <v>2796</v>
      </c>
      <c r="F3" s="4">
        <v>2493</v>
      </c>
      <c r="G3" s="4">
        <v>2160</v>
      </c>
    </row>
    <row r="4" spans="1:9" x14ac:dyDescent="0.25">
      <c r="A4" t="s">
        <v>0</v>
      </c>
      <c r="B4" s="4">
        <v>-9</v>
      </c>
      <c r="C4" s="4">
        <v>312</v>
      </c>
      <c r="D4" s="4">
        <v>256</v>
      </c>
      <c r="E4" s="4">
        <v>243</v>
      </c>
      <c r="F4" s="4">
        <v>212</v>
      </c>
      <c r="G4" s="4">
        <v>156</v>
      </c>
    </row>
    <row r="5" spans="1:9" x14ac:dyDescent="0.25">
      <c r="A5" t="s">
        <v>1</v>
      </c>
      <c r="B5" s="4">
        <v>37</v>
      </c>
      <c r="C5" s="4">
        <v>63</v>
      </c>
      <c r="D5" s="4">
        <v>65</v>
      </c>
      <c r="E5" s="4">
        <v>58</v>
      </c>
      <c r="F5" s="4">
        <v>48</v>
      </c>
      <c r="G5" s="4">
        <v>46</v>
      </c>
    </row>
    <row r="6" spans="1:9" x14ac:dyDescent="0.25">
      <c r="A6" t="s">
        <v>2</v>
      </c>
      <c r="B6" s="4">
        <v>3</v>
      </c>
      <c r="C6" s="4">
        <v>60</v>
      </c>
      <c r="D6" s="4">
        <v>46</v>
      </c>
      <c r="E6" s="4">
        <v>43</v>
      </c>
      <c r="F6" s="4">
        <v>39</v>
      </c>
      <c r="G6" s="4">
        <v>34</v>
      </c>
    </row>
    <row r="7" spans="1:9" ht="13.8" thickBot="1" x14ac:dyDescent="0.3">
      <c r="A7" s="10" t="s">
        <v>41</v>
      </c>
      <c r="B7" s="11">
        <v>-49</v>
      </c>
      <c r="C7" s="11">
        <v>189</v>
      </c>
      <c r="D7" s="11">
        <v>145</v>
      </c>
      <c r="E7" s="11">
        <v>142</v>
      </c>
      <c r="F7" s="11">
        <v>125</v>
      </c>
      <c r="G7" s="11">
        <v>76</v>
      </c>
    </row>
    <row r="8" spans="1:9" ht="13.8" thickTop="1" x14ac:dyDescent="0.25">
      <c r="A8" t="s">
        <v>40</v>
      </c>
      <c r="B8" s="5">
        <v>-0.15</v>
      </c>
      <c r="C8" s="5">
        <v>0.55000000000000004</v>
      </c>
      <c r="D8" s="5">
        <v>0.44</v>
      </c>
      <c r="E8" s="5">
        <v>0.42</v>
      </c>
      <c r="F8" s="5">
        <v>0.37</v>
      </c>
      <c r="G8" s="5">
        <v>0.25</v>
      </c>
    </row>
    <row r="9" spans="1:9" x14ac:dyDescent="0.25">
      <c r="B9" s="5"/>
      <c r="C9" s="5"/>
      <c r="D9" s="5"/>
      <c r="E9" s="5"/>
      <c r="F9" s="5"/>
      <c r="G9" s="5"/>
    </row>
    <row r="10" spans="1:9" x14ac:dyDescent="0.25">
      <c r="A10" t="s">
        <v>19</v>
      </c>
      <c r="B10" s="4">
        <v>669</v>
      </c>
      <c r="C10" s="4">
        <v>469</v>
      </c>
      <c r="D10" s="4">
        <v>491</v>
      </c>
      <c r="E10" s="4">
        <v>435</v>
      </c>
      <c r="F10" s="4">
        <v>392</v>
      </c>
      <c r="G10" s="4">
        <v>423</v>
      </c>
    </row>
    <row r="11" spans="1:9" x14ac:dyDescent="0.25">
      <c r="A11" t="s">
        <v>42</v>
      </c>
      <c r="B11" s="4">
        <v>923</v>
      </c>
      <c r="C11" s="4">
        <v>780</v>
      </c>
      <c r="D11" s="4">
        <v>753</v>
      </c>
      <c r="E11" s="4">
        <v>680</v>
      </c>
      <c r="F11" s="4">
        <v>610</v>
      </c>
      <c r="G11" s="4">
        <v>536</v>
      </c>
    </row>
    <row r="12" spans="1:9" x14ac:dyDescent="0.25">
      <c r="A12" t="s">
        <v>43</v>
      </c>
      <c r="B12" s="4">
        <v>1592</v>
      </c>
      <c r="C12" s="4">
        <v>1249</v>
      </c>
      <c r="D12" s="4">
        <v>1244</v>
      </c>
      <c r="E12" s="4">
        <v>1115</v>
      </c>
      <c r="F12" s="4">
        <v>1002</v>
      </c>
      <c r="G12" s="4">
        <v>959</v>
      </c>
    </row>
    <row r="13" spans="1:9" x14ac:dyDescent="0.25">
      <c r="A13" t="s">
        <v>6</v>
      </c>
      <c r="B13" s="4">
        <v>680</v>
      </c>
      <c r="C13" s="4">
        <v>365</v>
      </c>
      <c r="D13" s="4">
        <v>348</v>
      </c>
      <c r="E13" s="4">
        <v>302</v>
      </c>
      <c r="F13" s="4">
        <v>276</v>
      </c>
      <c r="G13" s="4">
        <v>320</v>
      </c>
    </row>
    <row r="14" spans="1:9" x14ac:dyDescent="0.25">
      <c r="A14" t="s">
        <v>25</v>
      </c>
      <c r="B14" s="4">
        <v>236</v>
      </c>
      <c r="C14" s="4">
        <v>159</v>
      </c>
      <c r="D14" s="4">
        <v>297</v>
      </c>
      <c r="E14" s="4">
        <v>311</v>
      </c>
      <c r="F14" s="4">
        <v>319</v>
      </c>
      <c r="G14" s="4">
        <v>315</v>
      </c>
    </row>
    <row r="15" spans="1:9" x14ac:dyDescent="0.25">
      <c r="A15" t="s">
        <v>44</v>
      </c>
      <c r="B15" s="4">
        <v>676</v>
      </c>
      <c r="C15" s="4">
        <v>725</v>
      </c>
      <c r="D15" s="4">
        <v>599</v>
      </c>
      <c r="E15" s="4">
        <v>502</v>
      </c>
      <c r="F15" s="4">
        <v>407</v>
      </c>
      <c r="G15" s="4">
        <v>324</v>
      </c>
      <c r="I15" s="4"/>
    </row>
    <row r="16" spans="1:9" x14ac:dyDescent="0.25">
      <c r="A16" t="s">
        <v>45</v>
      </c>
      <c r="B16" s="4">
        <v>240</v>
      </c>
      <c r="C16" s="4">
        <v>221</v>
      </c>
      <c r="D16" s="4">
        <v>211</v>
      </c>
      <c r="E16" s="4">
        <v>184</v>
      </c>
      <c r="F16" s="4">
        <v>170</v>
      </c>
      <c r="G16" s="4">
        <v>157</v>
      </c>
    </row>
    <row r="17" spans="1:8" x14ac:dyDescent="0.25">
      <c r="A17" t="s">
        <v>11</v>
      </c>
      <c r="B17" s="4">
        <v>13057</v>
      </c>
      <c r="C17" s="4">
        <v>11835</v>
      </c>
      <c r="D17" s="4">
        <v>9810</v>
      </c>
      <c r="E17" s="4">
        <v>9790</v>
      </c>
      <c r="F17" s="4">
        <v>9075</v>
      </c>
      <c r="G17" s="4">
        <v>7825</v>
      </c>
    </row>
    <row r="19" spans="1:8" x14ac:dyDescent="0.25">
      <c r="A19" t="s">
        <v>46</v>
      </c>
      <c r="B19" s="1">
        <f t="shared" ref="B19:G19" si="0">B4/B5</f>
        <v>-0.24324324324324326</v>
      </c>
      <c r="C19" s="1">
        <f t="shared" si="0"/>
        <v>4.9523809523809526</v>
      </c>
      <c r="D19" s="1">
        <f t="shared" si="0"/>
        <v>3.9384615384615387</v>
      </c>
      <c r="E19" s="1">
        <f t="shared" si="0"/>
        <v>4.1896551724137927</v>
      </c>
      <c r="F19" s="1">
        <f t="shared" si="0"/>
        <v>4.416666666666667</v>
      </c>
      <c r="G19" s="1">
        <f t="shared" si="0"/>
        <v>3.3913043478260869</v>
      </c>
    </row>
    <row r="20" spans="1:8" x14ac:dyDescent="0.25">
      <c r="A20" t="s">
        <v>47</v>
      </c>
      <c r="B20" s="1">
        <f t="shared" ref="B20:G20" si="1">B14/B15</f>
        <v>0.34911242603550297</v>
      </c>
      <c r="C20" s="1">
        <f t="shared" si="1"/>
        <v>0.21931034482758621</v>
      </c>
      <c r="D20" s="1">
        <f t="shared" si="1"/>
        <v>0.4958263772954925</v>
      </c>
      <c r="E20" s="1">
        <f t="shared" si="1"/>
        <v>0.61952191235059761</v>
      </c>
      <c r="F20" s="1">
        <f t="shared" si="1"/>
        <v>0.78378378378378377</v>
      </c>
      <c r="G20" s="1">
        <f t="shared" si="1"/>
        <v>0.97222222222222221</v>
      </c>
    </row>
    <row r="21" spans="1:8" x14ac:dyDescent="0.25">
      <c r="A21" t="s">
        <v>31</v>
      </c>
      <c r="B21" s="1">
        <f t="shared" ref="B21:G21" si="2">(B13+B14)/B12</f>
        <v>0.57537688442211055</v>
      </c>
      <c r="C21" s="1">
        <f t="shared" si="2"/>
        <v>0.41953562850280224</v>
      </c>
      <c r="D21" s="1">
        <f t="shared" si="2"/>
        <v>0.51848874598070738</v>
      </c>
      <c r="E21" s="1">
        <f t="shared" si="2"/>
        <v>0.54977578475336319</v>
      </c>
      <c r="F21" s="1">
        <f t="shared" si="2"/>
        <v>0.59381237524950103</v>
      </c>
      <c r="G21" s="1">
        <f t="shared" si="2"/>
        <v>0.66214807090719496</v>
      </c>
    </row>
    <row r="22" spans="1:8" x14ac:dyDescent="0.25">
      <c r="A22" t="s">
        <v>7</v>
      </c>
      <c r="B22" s="1">
        <f t="shared" ref="B22:G22" si="3">B10/B13</f>
        <v>0.98382352941176465</v>
      </c>
      <c r="C22" s="1">
        <f t="shared" si="3"/>
        <v>1.284931506849315</v>
      </c>
      <c r="D22" s="1">
        <f t="shared" si="3"/>
        <v>1.4109195402298851</v>
      </c>
      <c r="E22" s="1">
        <f t="shared" si="3"/>
        <v>1.4403973509933774</v>
      </c>
      <c r="F22" s="1">
        <f t="shared" si="3"/>
        <v>1.4202898550724639</v>
      </c>
      <c r="G22" s="1">
        <f t="shared" si="3"/>
        <v>1.3218749999999999</v>
      </c>
    </row>
    <row r="23" spans="1:8" x14ac:dyDescent="0.25">
      <c r="A23" t="s">
        <v>8</v>
      </c>
      <c r="B23" s="1">
        <f t="shared" ref="B23:G23" si="4">(B10-B13)/B12</f>
        <v>-6.9095477386934678E-3</v>
      </c>
      <c r="C23" s="1">
        <f t="shared" si="4"/>
        <v>8.3266613290632507E-2</v>
      </c>
      <c r="D23" s="1">
        <f t="shared" si="4"/>
        <v>0.11495176848874598</v>
      </c>
      <c r="E23" s="1">
        <f t="shared" si="4"/>
        <v>0.11928251121076233</v>
      </c>
      <c r="F23" s="1">
        <f t="shared" si="4"/>
        <v>0.1157684630738523</v>
      </c>
      <c r="G23" s="1">
        <f t="shared" si="4"/>
        <v>0.10740354535974973</v>
      </c>
    </row>
    <row r="24" spans="1:8" x14ac:dyDescent="0.25">
      <c r="A24" t="s">
        <v>48</v>
      </c>
      <c r="B24" s="1">
        <f>B3/((B12+C12)/2)</f>
        <v>2.359028511087645</v>
      </c>
      <c r="C24" s="1">
        <f>C3/((C12+D12)/2)</f>
        <v>2.6586442037705575</v>
      </c>
      <c r="D24" s="1">
        <f>D3/((D12+E12)/2)</f>
        <v>2.4120389995760916</v>
      </c>
      <c r="E24" s="1">
        <f>E3/((E12+F12)/2)</f>
        <v>2.6414737836561173</v>
      </c>
      <c r="F24" s="1">
        <f>F3/((F12+G12)/2)</f>
        <v>2.5425803161652216</v>
      </c>
      <c r="G24" s="1"/>
    </row>
    <row r="25" spans="1:8" x14ac:dyDescent="0.25">
      <c r="A25" t="s">
        <v>33</v>
      </c>
      <c r="B25" s="1">
        <f t="shared" ref="B25:G25" si="5">(B7+B5)/B3</f>
        <v>-3.5810205908683975E-3</v>
      </c>
      <c r="C25" s="1">
        <f t="shared" si="5"/>
        <v>7.6041038020519008E-2</v>
      </c>
      <c r="D25" s="1">
        <f t="shared" si="5"/>
        <v>7.3813708260105443E-2</v>
      </c>
      <c r="E25" s="1">
        <f t="shared" si="5"/>
        <v>7.1530758226037203E-2</v>
      </c>
      <c r="F25" s="1">
        <f t="shared" si="5"/>
        <v>6.9394304051343766E-2</v>
      </c>
      <c r="G25" s="1">
        <f t="shared" si="5"/>
        <v>5.648148148148148E-2</v>
      </c>
    </row>
    <row r="26" spans="1:8" x14ac:dyDescent="0.25">
      <c r="A26" t="s">
        <v>9</v>
      </c>
      <c r="B26" s="1">
        <f>(B7+B5)/((B12+C12)/2)</f>
        <v>-8.4477296726504746E-3</v>
      </c>
      <c r="C26" s="1">
        <f>(C7+C5)/((C12+D12)/2)</f>
        <v>0.20216606498194944</v>
      </c>
      <c r="D26" s="1">
        <f>(D7+D5)/((D12+E12)/2)</f>
        <v>0.17804154302670624</v>
      </c>
      <c r="E26" s="1">
        <f>(E7+E5)/((E12+F12)/2)</f>
        <v>0.1889466225791214</v>
      </c>
      <c r="F26" s="1">
        <f>(F7+F5)/((F12+G12)/2)</f>
        <v>0.17644059153493116</v>
      </c>
      <c r="G26" s="1"/>
    </row>
    <row r="27" spans="1:8" x14ac:dyDescent="0.25">
      <c r="A27" t="s">
        <v>10</v>
      </c>
      <c r="B27" s="1">
        <f>B7/((B15+C15)/2)</f>
        <v>-6.9950035688793724E-2</v>
      </c>
      <c r="C27" s="1">
        <f>C7/((C15+D15)/2)</f>
        <v>0.28549848942598188</v>
      </c>
      <c r="D27" s="1">
        <f>D7/((D15+E15)/2)</f>
        <v>0.2633969118982743</v>
      </c>
      <c r="E27" s="1">
        <f>E7/((E15+F15)/2)</f>
        <v>0.31243124312431242</v>
      </c>
      <c r="F27" s="1">
        <f>F7/((F15+G15)/2)</f>
        <v>0.34199726402188785</v>
      </c>
      <c r="G27" s="1"/>
    </row>
    <row r="29" spans="1:8" x14ac:dyDescent="0.25">
      <c r="A29" s="2" t="s">
        <v>64</v>
      </c>
      <c r="H29" s="2" t="s">
        <v>65</v>
      </c>
    </row>
    <row r="30" spans="1:8" x14ac:dyDescent="0.25">
      <c r="A30" t="s">
        <v>13</v>
      </c>
      <c r="B30" s="4">
        <v>3351</v>
      </c>
      <c r="C30" s="3"/>
      <c r="E30" t="s">
        <v>46</v>
      </c>
      <c r="H30" s="1">
        <f>B34/B35</f>
        <v>-0.24324324324324326</v>
      </c>
    </row>
    <row r="31" spans="1:8" x14ac:dyDescent="0.25">
      <c r="A31" t="s">
        <v>37</v>
      </c>
      <c r="B31" s="4">
        <v>1990</v>
      </c>
      <c r="C31" s="3"/>
      <c r="E31" t="s">
        <v>60</v>
      </c>
      <c r="H31" s="1">
        <f>(B34+B33)/B35</f>
        <v>4.0540540540540544</v>
      </c>
    </row>
    <row r="32" spans="1:8" x14ac:dyDescent="0.25">
      <c r="A32" t="s">
        <v>36</v>
      </c>
      <c r="B32" s="4">
        <v>1211</v>
      </c>
      <c r="C32" s="3"/>
      <c r="E32" t="s">
        <v>12</v>
      </c>
      <c r="H32" s="1">
        <f>B64/B69</f>
        <v>0.34911242603550297</v>
      </c>
    </row>
    <row r="33" spans="1:8" x14ac:dyDescent="0.25">
      <c r="A33" t="s">
        <v>35</v>
      </c>
      <c r="B33" s="4">
        <v>159</v>
      </c>
      <c r="C33" s="3"/>
      <c r="E33" t="s">
        <v>31</v>
      </c>
      <c r="H33" s="1">
        <f>(B62+B64)/B55</f>
        <v>0.57537688442211055</v>
      </c>
    </row>
    <row r="34" spans="1:8" x14ac:dyDescent="0.25">
      <c r="A34" t="s">
        <v>0</v>
      </c>
      <c r="B34" s="4">
        <v>-9</v>
      </c>
      <c r="C34" s="3"/>
      <c r="E34" t="s">
        <v>7</v>
      </c>
      <c r="H34" s="1">
        <f>B48/B62</f>
        <v>0.98382352941176465</v>
      </c>
    </row>
    <row r="35" spans="1:8" x14ac:dyDescent="0.25">
      <c r="A35" t="s">
        <v>34</v>
      </c>
      <c r="B35" s="4">
        <v>37</v>
      </c>
      <c r="C35" s="3"/>
      <c r="E35" t="s">
        <v>27</v>
      </c>
      <c r="H35" s="1">
        <f>(B45+B46)/B62</f>
        <v>0.27941176470588236</v>
      </c>
    </row>
    <row r="36" spans="1:8" x14ac:dyDescent="0.25">
      <c r="A36" t="s">
        <v>14</v>
      </c>
      <c r="B36" s="4">
        <v>-46</v>
      </c>
      <c r="C36" s="3"/>
      <c r="E36" t="s">
        <v>28</v>
      </c>
      <c r="H36" s="1">
        <f>B45/B62</f>
        <v>2.0588235294117647E-2</v>
      </c>
    </row>
    <row r="37" spans="1:8" x14ac:dyDescent="0.25">
      <c r="A37" t="s">
        <v>17</v>
      </c>
      <c r="B37" s="4">
        <v>3</v>
      </c>
      <c r="C37" s="3"/>
      <c r="E37" t="s">
        <v>8</v>
      </c>
      <c r="H37" s="1">
        <f>(B48-B62)/B55</f>
        <v>-6.9095477386934678E-3</v>
      </c>
    </row>
    <row r="38" spans="1:8" x14ac:dyDescent="0.25">
      <c r="A38" t="s">
        <v>15</v>
      </c>
      <c r="B38" s="4">
        <v>-49</v>
      </c>
      <c r="C38" s="3"/>
      <c r="D38" s="3"/>
      <c r="E38" t="s">
        <v>59</v>
      </c>
      <c r="H38" s="1">
        <f>B30/((B55+C55)/2)</f>
        <v>2.359028511087645</v>
      </c>
    </row>
    <row r="39" spans="1:8" x14ac:dyDescent="0.25">
      <c r="A39" t="s">
        <v>38</v>
      </c>
      <c r="B39" s="4">
        <v>-49</v>
      </c>
      <c r="C39" s="3"/>
      <c r="D39" s="3"/>
      <c r="E39" t="s">
        <v>58</v>
      </c>
      <c r="H39" s="1">
        <f>((B46+C46)/2)/(B30/365)</f>
        <v>20.150701283199048</v>
      </c>
    </row>
    <row r="40" spans="1:8" x14ac:dyDescent="0.25">
      <c r="A40" t="s">
        <v>16</v>
      </c>
      <c r="B40" s="4">
        <v>0</v>
      </c>
      <c r="C40" s="3"/>
      <c r="D40" s="3"/>
      <c r="E40" t="s">
        <v>29</v>
      </c>
      <c r="H40" s="1">
        <f>B31/((B47+C47)/2)</f>
        <v>5.8357771260997069</v>
      </c>
    </row>
    <row r="41" spans="1:8" x14ac:dyDescent="0.25">
      <c r="B41" s="3"/>
      <c r="C41" s="3"/>
      <c r="D41" s="3"/>
      <c r="E41" t="s">
        <v>61</v>
      </c>
      <c r="H41" s="1">
        <f>((B47+C47)/2)/(B31/365)</f>
        <v>62.545226130653269</v>
      </c>
    </row>
    <row r="42" spans="1:8" x14ac:dyDescent="0.25">
      <c r="A42" s="2" t="s">
        <v>18</v>
      </c>
      <c r="B42" s="6" t="s">
        <v>49</v>
      </c>
      <c r="C42" s="6" t="s">
        <v>49</v>
      </c>
      <c r="D42" s="3"/>
      <c r="E42" t="s">
        <v>33</v>
      </c>
      <c r="H42" s="1">
        <f>(B38+B35)/B30</f>
        <v>-3.5810205908683975E-3</v>
      </c>
    </row>
    <row r="43" spans="1:8" x14ac:dyDescent="0.25">
      <c r="A43" s="2" t="s">
        <v>3</v>
      </c>
      <c r="B43" s="7">
        <v>2022</v>
      </c>
      <c r="C43" s="7">
        <v>2022</v>
      </c>
      <c r="D43" s="3"/>
      <c r="E43" t="s">
        <v>9</v>
      </c>
      <c r="H43" s="1">
        <f>(B38+B35)/((B55+C55)/2)</f>
        <v>-8.4477296726504746E-3</v>
      </c>
    </row>
    <row r="44" spans="1:8" x14ac:dyDescent="0.25">
      <c r="A44" t="s">
        <v>19</v>
      </c>
      <c r="D44" s="3"/>
      <c r="E44" t="s">
        <v>10</v>
      </c>
      <c r="H44" s="1">
        <f>B38/((B69+C69)/2)</f>
        <v>-6.9950035688793724E-2</v>
      </c>
    </row>
    <row r="45" spans="1:8" x14ac:dyDescent="0.25">
      <c r="A45" t="s">
        <v>20</v>
      </c>
      <c r="B45" s="4">
        <v>14</v>
      </c>
      <c r="C45" s="4">
        <v>72</v>
      </c>
      <c r="D45" s="3"/>
      <c r="E45" s="3" t="s">
        <v>30</v>
      </c>
      <c r="H45" s="1">
        <f>B40/B38</f>
        <v>0</v>
      </c>
    </row>
    <row r="46" spans="1:8" x14ac:dyDescent="0.25">
      <c r="A46" t="s">
        <v>21</v>
      </c>
      <c r="B46" s="4">
        <v>176</v>
      </c>
      <c r="C46" s="4">
        <v>194</v>
      </c>
      <c r="D46" s="3"/>
      <c r="E46" s="3"/>
    </row>
    <row r="47" spans="1:8" x14ac:dyDescent="0.25">
      <c r="A47" t="s">
        <v>22</v>
      </c>
      <c r="B47" s="4">
        <v>479</v>
      </c>
      <c r="C47" s="4">
        <v>203</v>
      </c>
      <c r="D47" s="3"/>
      <c r="E47" s="3"/>
    </row>
    <row r="48" spans="1:8" x14ac:dyDescent="0.25">
      <c r="A48" t="s">
        <v>50</v>
      </c>
      <c r="B48" s="4">
        <v>669</v>
      </c>
      <c r="C48" s="4">
        <v>469</v>
      </c>
      <c r="D48" s="3"/>
      <c r="E48" s="3"/>
    </row>
    <row r="49" spans="1:5" x14ac:dyDescent="0.25">
      <c r="B49" s="4"/>
      <c r="C49" s="4"/>
      <c r="D49" s="3"/>
      <c r="E49" s="3"/>
    </row>
    <row r="50" spans="1:5" x14ac:dyDescent="0.25">
      <c r="A50" t="s">
        <v>4</v>
      </c>
      <c r="B50" s="4"/>
      <c r="C50" s="4"/>
      <c r="D50" s="3"/>
      <c r="E50" s="3"/>
    </row>
    <row r="51" spans="1:5" x14ac:dyDescent="0.25">
      <c r="A51" t="s">
        <v>51</v>
      </c>
      <c r="B51" s="4">
        <v>1077</v>
      </c>
      <c r="C51" s="4">
        <v>910</v>
      </c>
      <c r="D51" s="3"/>
      <c r="E51" s="3"/>
    </row>
    <row r="52" spans="1:5" x14ac:dyDescent="0.25">
      <c r="A52" t="s">
        <v>62</v>
      </c>
      <c r="B52" s="4">
        <v>154</v>
      </c>
      <c r="C52" s="4">
        <v>130</v>
      </c>
      <c r="D52" s="3"/>
      <c r="E52" s="3"/>
    </row>
    <row r="53" spans="1:5" x14ac:dyDescent="0.25">
      <c r="A53" t="s">
        <v>26</v>
      </c>
      <c r="B53" s="4">
        <v>923</v>
      </c>
      <c r="C53" s="4">
        <v>780</v>
      </c>
      <c r="D53" s="3"/>
      <c r="E53" s="3"/>
    </row>
    <row r="54" spans="1:5" x14ac:dyDescent="0.25">
      <c r="B54" s="4"/>
      <c r="C54" s="4"/>
      <c r="D54" s="3"/>
      <c r="E54" s="3"/>
    </row>
    <row r="55" spans="1:5" x14ac:dyDescent="0.25">
      <c r="A55" t="s">
        <v>5</v>
      </c>
      <c r="B55" s="4">
        <v>1592</v>
      </c>
      <c r="C55" s="4">
        <v>1249</v>
      </c>
      <c r="D55" s="3"/>
      <c r="E55" s="3"/>
    </row>
    <row r="56" spans="1:5" x14ac:dyDescent="0.25">
      <c r="B56" s="3"/>
      <c r="C56" s="3"/>
      <c r="D56" s="3"/>
      <c r="E56" s="3"/>
    </row>
    <row r="57" spans="1:5" x14ac:dyDescent="0.25">
      <c r="A57" s="2" t="s">
        <v>52</v>
      </c>
      <c r="B57" s="3"/>
      <c r="C57" s="3"/>
      <c r="D57" s="3"/>
      <c r="E57" s="3"/>
    </row>
    <row r="58" spans="1:5" x14ac:dyDescent="0.25">
      <c r="A58" t="s">
        <v>23</v>
      </c>
      <c r="B58" s="3"/>
      <c r="C58" s="3"/>
      <c r="D58" s="3"/>
      <c r="E58" s="3"/>
    </row>
    <row r="59" spans="1:5" x14ac:dyDescent="0.25">
      <c r="A59" t="s">
        <v>53</v>
      </c>
      <c r="B59" s="4">
        <v>484</v>
      </c>
      <c r="C59" s="4">
        <v>222</v>
      </c>
    </row>
    <row r="60" spans="1:5" x14ac:dyDescent="0.25">
      <c r="A60" t="s">
        <v>24</v>
      </c>
      <c r="B60" s="4">
        <v>94</v>
      </c>
      <c r="C60" s="4">
        <v>58</v>
      </c>
    </row>
    <row r="61" spans="1:5" x14ac:dyDescent="0.25">
      <c r="A61" t="s">
        <v>54</v>
      </c>
      <c r="B61" s="4">
        <v>102</v>
      </c>
      <c r="C61" s="4">
        <v>85</v>
      </c>
    </row>
    <row r="62" spans="1:5" x14ac:dyDescent="0.25">
      <c r="A62" t="s">
        <v>55</v>
      </c>
      <c r="B62" s="4">
        <f>SUM(B59:B61)</f>
        <v>680</v>
      </c>
      <c r="C62" s="4">
        <f>SUM(C59:C61)</f>
        <v>365</v>
      </c>
    </row>
    <row r="63" spans="1:5" x14ac:dyDescent="0.25">
      <c r="B63" s="4"/>
      <c r="C63" s="4"/>
    </row>
    <row r="64" spans="1:5" x14ac:dyDescent="0.25">
      <c r="A64" t="s">
        <v>25</v>
      </c>
      <c r="B64" s="4">
        <v>236</v>
      </c>
      <c r="C64" s="4">
        <v>159</v>
      </c>
    </row>
    <row r="65" spans="1:3" x14ac:dyDescent="0.25">
      <c r="B65" s="4"/>
      <c r="C65" s="4"/>
    </row>
    <row r="66" spans="1:3" x14ac:dyDescent="0.25">
      <c r="A66" t="s">
        <v>32</v>
      </c>
      <c r="B66" s="4"/>
      <c r="C66" s="4"/>
    </row>
    <row r="67" spans="1:3" x14ac:dyDescent="0.25">
      <c r="A67" t="s">
        <v>63</v>
      </c>
      <c r="B67" s="4">
        <v>155</v>
      </c>
      <c r="C67" s="4">
        <v>155</v>
      </c>
    </row>
    <row r="68" spans="1:3" x14ac:dyDescent="0.25">
      <c r="A68" t="s">
        <v>39</v>
      </c>
      <c r="B68" s="4">
        <v>521</v>
      </c>
      <c r="C68" s="4">
        <v>570</v>
      </c>
    </row>
    <row r="69" spans="1:3" x14ac:dyDescent="0.25">
      <c r="A69" t="s">
        <v>57</v>
      </c>
      <c r="B69" s="4">
        <v>676</v>
      </c>
      <c r="C69" s="4">
        <v>725</v>
      </c>
    </row>
    <row r="70" spans="1:3" x14ac:dyDescent="0.25">
      <c r="A70" t="s">
        <v>56</v>
      </c>
      <c r="B70" s="4">
        <v>1592</v>
      </c>
      <c r="C70" s="4">
        <v>1249</v>
      </c>
    </row>
  </sheetData>
  <phoneticPr fontId="0" type="noConversion"/>
  <printOptions headings="1" gridLines="1"/>
  <pageMargins left="0.75" right="0.75" top="1" bottom="1" header="0.5" footer="0.5"/>
  <pageSetup orientation="portrait" horizontalDpi="4294967292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Minicase Chapter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Marcus</dc:creator>
  <cp:lastModifiedBy>Racculia, Nicholas</cp:lastModifiedBy>
  <cp:lastPrinted>2001-02-21T16:42:05Z</cp:lastPrinted>
  <dcterms:created xsi:type="dcterms:W3CDTF">2001-02-21T14:53:27Z</dcterms:created>
  <dcterms:modified xsi:type="dcterms:W3CDTF">2021-08-11T13:27:10Z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